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5480" windowHeight="9975" activeTab="0"/>
  </bookViews>
  <sheets>
    <sheet name="ESPAÑOL" sheetId="1" r:id="rId1"/>
  </sheets>
  <externalReferences>
    <externalReference r:id="rId4"/>
  </externalReferences>
  <definedNames>
    <definedName name="_xlnm.Print_Area" localSheetId="0">'ESPAÑOL'!$A$1:$AB$61</definedName>
  </definedNames>
  <calcPr fullCalcOnLoad="1"/>
</workbook>
</file>

<file path=xl/sharedStrings.xml><?xml version="1.0" encoding="utf-8"?>
<sst xmlns="http://schemas.openxmlformats.org/spreadsheetml/2006/main" count="42" uniqueCount="39">
  <si>
    <t>UCI 18</t>
  </si>
  <si>
    <t>TRIGGERS FONDO DE RESERVA</t>
  </si>
  <si>
    <t>TRIGGERS BONOS</t>
  </si>
  <si>
    <t>1. REGLA GENERAL</t>
  </si>
  <si>
    <t xml:space="preserve">   1.a) MOROSIDAD DC´s &gt; 90 DÍAS &lt; 1,25% SALDO VIVO DC´s</t>
  </si>
  <si>
    <t xml:space="preserve">    CON UN NIVEL MÍNIMO DE 6.800.000€</t>
  </si>
  <si>
    <t xml:space="preserve">          1.a.1) F.R. ≥ 2,70% SALDO VIVO ACTIVOS</t>
  </si>
  <si>
    <t xml:space="preserve">          1.a.2) FECHA DE PAGO ≥ 16.06.2011</t>
  </si>
  <si>
    <t>2. REGLA ESPECIAL</t>
  </si>
  <si>
    <t xml:space="preserve">     F.R. SERÁ EL MENOR DE:</t>
  </si>
  <si>
    <t xml:space="preserve">          F.R. INICIAL</t>
  </si>
  <si>
    <t xml:space="preserve">          EL MAYOR DE:</t>
  </si>
  <si>
    <t xml:space="preserve">            2.a.1) 2,70% SALDO VIVO DC´s</t>
  </si>
  <si>
    <t xml:space="preserve">            2.a.2) 0,70% SALDO INICAL BONOS A, B y C</t>
  </si>
  <si>
    <t xml:space="preserve">   2.b) MOROSIDAD DC´s &gt; 90 DÍAS &gt; 1,75% SALDO VIVO DC´s</t>
  </si>
  <si>
    <t xml:space="preserve">          2.b.1) 2,70% SALDO VIVO DC´s</t>
  </si>
  <si>
    <t xml:space="preserve">          2.b.2) 0,80% SALDO INICICAL BONOS A, B y C</t>
  </si>
  <si>
    <t>3. PARA QUE DISMINUYA EL F.R., TANTO PARA 1 COMO PARA 2, NO SE DEBE DAR NI 3.a), 3.b) NI 3.c)</t>
  </si>
  <si>
    <t xml:space="preserve">          3.a) DEFICIT AMORTIZACIÓN &gt;0</t>
  </si>
  <si>
    <t xml:space="preserve">          3.b) SALDO VIVO DC´s &lt;10% SALDO INICIAL ACTIVOS</t>
  </si>
  <si>
    <r>
      <t>1</t>
    </r>
    <r>
      <rPr>
        <b/>
        <i/>
        <sz val="8"/>
        <color indexed="8"/>
        <rFont val="sansserif"/>
        <family val="0"/>
      </rPr>
      <t xml:space="preserve"> TIMP: TIPO DE INTERÉS MEDIO PONDERADO</t>
    </r>
  </si>
  <si>
    <r>
      <t xml:space="preserve">          3.c) TIMP</t>
    </r>
    <r>
      <rPr>
        <vertAlign val="superscript"/>
        <sz val="9"/>
        <color indexed="8"/>
        <rFont val="sansserif"/>
        <family val="0"/>
      </rPr>
      <t>1</t>
    </r>
    <r>
      <rPr>
        <sz val="9"/>
        <color indexed="8"/>
        <rFont val="sansserif"/>
        <family val="0"/>
      </rPr>
      <t xml:space="preserve"> DC´s &lt; TIMP1 SERIES A, B, C y D + 0,20%</t>
    </r>
  </si>
  <si>
    <t xml:space="preserve">   SERIE B:</t>
  </si>
  <si>
    <t xml:space="preserve">     BONOS SERIE B ≥ 4,50% s/BONOS SERIE A, B, y C</t>
  </si>
  <si>
    <t xml:space="preserve">   SERIE C:</t>
  </si>
  <si>
    <t xml:space="preserve">     BONOS SERIE C ≥ 2,50% s/BONOS SERIE A, B, y C</t>
  </si>
  <si>
    <t>2. LAS SERIES A, B, y C SE AMORTIZAN A PRORRATA SI NINGUNO DE LOS SUPUESTOS SE CUMPLE:</t>
  </si>
  <si>
    <t xml:space="preserve">   2.1.- DC MOROSIDAD &gt;90 DÍAS EN FECHA DE DETERMINACIÓN ≥ 2,50% SALDO VIVO ACTIVOS</t>
  </si>
  <si>
    <t xml:space="preserve">   2.2.- DÉFICIT DE AMORTIZACIÓN &gt; 100% BONOS SERIE D</t>
  </si>
  <si>
    <t xml:space="preserve">   2.3.- FR DISPONIBLE &lt; FR REQUERIDO</t>
  </si>
  <si>
    <t xml:space="preserve">   2.4.- SALDO VIVO DC NO FALLIDOS &lt; 10% DC INICIALES</t>
  </si>
  <si>
    <t xml:space="preserve">    SI 1.a.1) y 1.a.2) EL F.R. SERÁ 2,70% SALDO VIVO DE LOS ACTIVOS,</t>
  </si>
  <si>
    <t>TRIGGERS DIFERIMIENTO INTERESES BONOS</t>
  </si>
  <si>
    <t>1. LA SERIE B POSTERGARÁ EL PAGO DE INTERESES DEL 4º AL 7º LUGAR DE PRELACIÓN SI:</t>
  </si>
  <si>
    <t>2. LA SERIE C POSTERGARÁ EL PAGO DE INTERESES DEL 5º AL 8º LUGAR DE PRELACIÓN SI:</t>
  </si>
  <si>
    <t xml:space="preserve">1. LAS SERIES A, B y C SE AMORTIZAN A PRORRATA SI </t>
  </si>
  <si>
    <t xml:space="preserve">   2.a) MOROSIDAD DC´s &gt; 90 DÍAS ENTRE 1,25% Y 1,75% SALDO VIVO DC´s</t>
  </si>
  <si>
    <t>INFORMACIÓN RELATIVA A LOS TRIGGERS (importes en miles de euros)</t>
  </si>
  <si>
    <t>NO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</si>
</sst>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C0A]dddd\,\ dd&quot; de &quot;mmmm&quot; de &quot;yyyy"/>
    <numFmt numFmtId="166" formatCode="[$-C0A]d\ &quot;de&quot;\ mmmm\ &quot;de&quot;\ yyyy;@"/>
    <numFmt numFmtId="167" formatCode="0.000%"/>
    <numFmt numFmtId="168" formatCode="[$-C0A]d\-mmm\-yy;@"/>
    <numFmt numFmtId="169" formatCode="#,##0.00_);\(#,##0.00\)\ &quot;€&quot;"/>
    <numFmt numFmtId="170" formatCode="#,##0.00_)\ &quot;€&quot;;\(#,##0.00\)\ &quot;€&quot;"/>
    <numFmt numFmtId="171" formatCode="#,##0.00_)&quot;€&quot;;\(#,##0.00\)\ &quot;€&quot;"/>
    <numFmt numFmtId="172" formatCode="#,##0.00\ _€"/>
    <numFmt numFmtId="173" formatCode="_-* #,##0.0\ &quot;€&quot;_-;\-* #,##0.0\ &quot;€&quot;_-;_-* &quot;-&quot;??\ &quot;€&quot;_-;_-@_-"/>
    <numFmt numFmtId="174" formatCode="_-* #,##0\ &quot;€&quot;_-;\-* #,##0\ &quot;€&quot;_-;_-* &quot;-&quot;??\ &quot;€&quot;_-;_-@_-"/>
  </numFmts>
  <fonts count="17">
    <font>
      <sz val="10"/>
      <name val="Arial"/>
      <family val="0"/>
    </font>
    <font>
      <sz val="10"/>
      <color indexed="8"/>
      <name val="sansserif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9"/>
      <color indexed="9"/>
      <name val="Arial"/>
      <family val="0"/>
    </font>
    <font>
      <sz val="8"/>
      <name val="Arial"/>
      <family val="0"/>
    </font>
    <font>
      <sz val="9"/>
      <color indexed="8"/>
      <name val="sansserif"/>
      <family val="0"/>
    </font>
    <font>
      <b/>
      <sz val="9"/>
      <color indexed="8"/>
      <name val="sansserif"/>
      <family val="0"/>
    </font>
    <font>
      <b/>
      <i/>
      <sz val="8"/>
      <color indexed="8"/>
      <name val="sansserif"/>
      <family val="0"/>
    </font>
    <font>
      <b/>
      <i/>
      <vertAlign val="superscript"/>
      <sz val="8"/>
      <color indexed="8"/>
      <name val="sansserif"/>
      <family val="0"/>
    </font>
    <font>
      <vertAlign val="superscript"/>
      <sz val="9"/>
      <color indexed="8"/>
      <name val="sansserif"/>
      <family val="0"/>
    </font>
    <font>
      <b/>
      <sz val="9"/>
      <color indexed="12"/>
      <name val="sansserif"/>
      <family val="0"/>
    </font>
    <font>
      <b/>
      <sz val="9"/>
      <name val="sansserif"/>
      <family val="0"/>
    </font>
    <font>
      <sz val="9"/>
      <name val="sansserif"/>
      <family val="0"/>
    </font>
    <font>
      <b/>
      <sz val="10"/>
      <color indexed="9"/>
      <name val="sans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/>
    </xf>
    <xf numFmtId="0" fontId="1" fillId="2" borderId="0" xfId="0" applyFont="1" applyBorder="1" applyAlignment="1">
      <alignment horizontal="left" vertical="top"/>
    </xf>
    <xf numFmtId="0" fontId="6" fillId="2" borderId="0" xfId="0" applyFont="1" applyBorder="1" applyAlignment="1">
      <alignment horizontal="left" vertical="top"/>
    </xf>
    <xf numFmtId="0" fontId="9" fillId="2" borderId="0" xfId="0" applyFont="1" applyBorder="1" applyAlignment="1">
      <alignment horizontal="left" vertical="top"/>
    </xf>
    <xf numFmtId="0" fontId="7" fillId="2" borderId="1" xfId="0" applyFont="1" applyBorder="1" applyAlignment="1">
      <alignment horizontal="left" vertical="top"/>
    </xf>
    <xf numFmtId="0" fontId="6" fillId="2" borderId="2" xfId="0" applyFont="1" applyBorder="1" applyAlignment="1">
      <alignment horizontal="left" vertical="top"/>
    </xf>
    <xf numFmtId="0" fontId="6" fillId="2" borderId="3" xfId="0" applyFont="1" applyBorder="1" applyAlignment="1">
      <alignment horizontal="left" vertical="top"/>
    </xf>
    <xf numFmtId="0" fontId="7" fillId="2" borderId="3" xfId="0" applyFont="1" applyBorder="1" applyAlignment="1">
      <alignment horizontal="left" vertical="top"/>
    </xf>
    <xf numFmtId="0" fontId="6" fillId="2" borderId="4" xfId="0" applyFont="1" applyBorder="1" applyAlignment="1">
      <alignment horizontal="left" vertical="top"/>
    </xf>
    <xf numFmtId="0" fontId="1" fillId="2" borderId="5" xfId="0" applyFont="1" applyBorder="1" applyAlignment="1">
      <alignment horizontal="left" vertical="top"/>
    </xf>
    <xf numFmtId="0" fontId="1" fillId="2" borderId="6" xfId="0" applyFont="1" applyBorder="1" applyAlignment="1">
      <alignment horizontal="left" vertical="top"/>
    </xf>
    <xf numFmtId="0" fontId="11" fillId="2" borderId="0" xfId="0" applyFont="1" applyBorder="1" applyAlignment="1">
      <alignment horizontal="left" vertical="top"/>
    </xf>
    <xf numFmtId="0" fontId="12" fillId="2" borderId="3" xfId="0" applyFont="1" applyBorder="1" applyAlignment="1">
      <alignment horizontal="left" vertical="top"/>
    </xf>
    <xf numFmtId="0" fontId="13" fillId="2" borderId="3" xfId="0" applyFont="1" applyBorder="1" applyAlignment="1">
      <alignment horizontal="left" vertical="top"/>
    </xf>
    <xf numFmtId="0" fontId="1" fillId="2" borderId="4" xfId="0" applyFont="1" applyBorder="1" applyAlignment="1">
      <alignment horizontal="left" vertical="top"/>
    </xf>
    <xf numFmtId="0" fontId="1" fillId="2" borderId="5" xfId="0" applyFont="1" applyBorder="1" applyAlignment="1">
      <alignment horizontal="center" vertical="top"/>
    </xf>
    <xf numFmtId="0" fontId="1" fillId="2" borderId="6" xfId="0" applyFont="1" applyBorder="1" applyAlignment="1">
      <alignment horizontal="center" vertical="top"/>
    </xf>
    <xf numFmtId="0" fontId="6" fillId="2" borderId="0" xfId="0" applyFont="1" applyBorder="1" applyAlignment="1">
      <alignment horizontal="left" vertical="top" wrapText="1"/>
    </xf>
    <xf numFmtId="0" fontId="6" fillId="2" borderId="3" xfId="0" applyFont="1" applyBorder="1" applyAlignment="1">
      <alignment horizontal="left" vertical="top" wrapText="1"/>
    </xf>
    <xf numFmtId="0" fontId="6" fillId="2" borderId="7" xfId="0" applyFont="1" applyBorder="1" applyAlignment="1">
      <alignment horizontal="left" vertical="top" wrapText="1"/>
    </xf>
    <xf numFmtId="0" fontId="6" fillId="2" borderId="5" xfId="0" applyFont="1" applyBorder="1" applyAlignment="1">
      <alignment horizontal="left" vertical="top" wrapText="1"/>
    </xf>
    <xf numFmtId="0" fontId="6" fillId="2" borderId="7" xfId="0" applyFont="1" applyBorder="1" applyAlignment="1">
      <alignment horizontal="center" vertical="top"/>
    </xf>
    <xf numFmtId="0" fontId="11" fillId="2" borderId="8" xfId="0" applyFont="1" applyBorder="1" applyAlignment="1">
      <alignment horizontal="left" vertical="top" wrapText="1"/>
    </xf>
    <xf numFmtId="0" fontId="11" fillId="2" borderId="0" xfId="0" applyFont="1" applyBorder="1" applyAlignment="1">
      <alignment horizontal="left" vertical="top" wrapText="1"/>
    </xf>
    <xf numFmtId="0" fontId="6" fillId="2" borderId="3" xfId="0" applyFont="1" applyBorder="1" applyAlignment="1">
      <alignment horizontal="left" vertical="top" wrapText="1"/>
    </xf>
    <xf numFmtId="0" fontId="6" fillId="2" borderId="0" xfId="0" applyFont="1" applyBorder="1" applyAlignment="1">
      <alignment horizontal="left" vertical="top" wrapText="1"/>
    </xf>
    <xf numFmtId="44" fontId="6" fillId="2" borderId="0" xfId="15" applyFont="1" applyBorder="1" applyAlignment="1">
      <alignment horizontal="center" vertical="top"/>
    </xf>
    <xf numFmtId="44" fontId="6" fillId="2" borderId="7" xfId="15" applyFont="1" applyBorder="1" applyAlignment="1">
      <alignment horizontal="center" vertical="top"/>
    </xf>
    <xf numFmtId="0" fontId="14" fillId="3" borderId="9" xfId="0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0" fontId="6" fillId="2" borderId="0" xfId="0" applyFont="1" applyBorder="1" applyAlignment="1">
      <alignment horizontal="center" vertical="top" wrapText="1"/>
    </xf>
    <xf numFmtId="0" fontId="6" fillId="2" borderId="7" xfId="0" applyFont="1" applyBorder="1" applyAlignment="1">
      <alignment horizontal="center" vertical="top" wrapText="1"/>
    </xf>
    <xf numFmtId="174" fontId="6" fillId="2" borderId="0" xfId="0" applyNumberFormat="1" applyFont="1" applyBorder="1" applyAlignment="1">
      <alignment horizontal="center" vertical="top" wrapText="1"/>
    </xf>
    <xf numFmtId="174" fontId="6" fillId="2" borderId="7" xfId="0" applyNumberFormat="1" applyFont="1" applyBorder="1" applyAlignment="1">
      <alignment horizontal="center" vertical="top" wrapText="1"/>
    </xf>
    <xf numFmtId="0" fontId="6" fillId="2" borderId="0" xfId="0" applyFont="1" applyBorder="1" applyAlignment="1">
      <alignment horizontal="center" vertical="top"/>
    </xf>
    <xf numFmtId="10" fontId="6" fillId="2" borderId="0" xfId="22" applyNumberFormat="1" applyFont="1" applyBorder="1" applyAlignment="1">
      <alignment horizontal="center" vertical="top"/>
    </xf>
    <xf numFmtId="10" fontId="6" fillId="2" borderId="7" xfId="22" applyNumberFormat="1" applyFont="1" applyBorder="1" applyAlignment="1">
      <alignment horizontal="center" vertical="top"/>
    </xf>
    <xf numFmtId="174" fontId="6" fillId="2" borderId="0" xfId="15" applyNumberFormat="1" applyFont="1" applyBorder="1" applyAlignment="1">
      <alignment horizontal="center" vertical="top"/>
    </xf>
    <xf numFmtId="174" fontId="6" fillId="2" borderId="7" xfId="15" applyNumberFormat="1" applyFont="1" applyBorder="1" applyAlignment="1">
      <alignment horizontal="center" vertical="top"/>
    </xf>
    <xf numFmtId="174" fontId="6" fillId="2" borderId="5" xfId="0" applyNumberFormat="1" applyFont="1" applyBorder="1" applyAlignment="1">
      <alignment horizontal="center" vertical="top" wrapText="1"/>
    </xf>
    <xf numFmtId="174" fontId="6" fillId="2" borderId="6" xfId="0" applyNumberFormat="1" applyFont="1" applyBorder="1" applyAlignment="1">
      <alignment horizontal="center" vertical="top" wrapText="1"/>
    </xf>
    <xf numFmtId="0" fontId="7" fillId="2" borderId="3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left" vertical="top" wrapText="1"/>
    </xf>
    <xf numFmtId="0" fontId="7" fillId="2" borderId="7" xfId="0" applyFont="1" applyBorder="1" applyAlignment="1">
      <alignment horizontal="left" vertical="top" wrapText="1"/>
    </xf>
    <xf numFmtId="0" fontId="6" fillId="2" borderId="4" xfId="0" applyFont="1" applyBorder="1" applyAlignment="1">
      <alignment horizontal="left" vertical="top" wrapText="1"/>
    </xf>
    <xf numFmtId="0" fontId="6" fillId="2" borderId="5" xfId="0" applyFont="1" applyBorder="1" applyAlignment="1">
      <alignment horizontal="left" vertical="top" wrapText="1"/>
    </xf>
    <xf numFmtId="0" fontId="4" fillId="3" borderId="12" xfId="0" applyFont="1" applyBorder="1" applyAlignment="1">
      <alignment horizontal="center" vertical="center" wrapText="1"/>
    </xf>
    <xf numFmtId="0" fontId="4" fillId="3" borderId="13" xfId="0" applyFont="1" applyBorder="1" applyAlignment="1">
      <alignment horizontal="center" vertical="center" wrapText="1"/>
    </xf>
    <xf numFmtId="0" fontId="4" fillId="3" borderId="14" xfId="0" applyFont="1" applyBorder="1" applyAlignment="1">
      <alignment horizontal="center" vertical="center" wrapText="1"/>
    </xf>
    <xf numFmtId="0" fontId="2" fillId="2" borderId="15" xfId="0" applyFont="1" applyBorder="1" applyAlignment="1">
      <alignment horizontal="center" vertical="center" wrapText="1"/>
    </xf>
    <xf numFmtId="0" fontId="3" fillId="2" borderId="0" xfId="0" applyFont="1" applyBorder="1" applyAlignment="1">
      <alignment horizontal="center" vertical="center" wrapText="1"/>
    </xf>
    <xf numFmtId="166" fontId="3" fillId="2" borderId="0" xfId="0" applyNumberFormat="1" applyFont="1" applyBorder="1" applyAlignment="1">
      <alignment horizontal="center" vertical="center" wrapText="1"/>
    </xf>
    <xf numFmtId="174" fontId="7" fillId="2" borderId="0" xfId="15" applyNumberFormat="1" applyFont="1" applyBorder="1" applyAlignment="1">
      <alignment horizontal="center" vertical="top"/>
    </xf>
    <xf numFmtId="174" fontId="7" fillId="2" borderId="7" xfId="15" applyNumberFormat="1" applyFont="1" applyBorder="1" applyAlignment="1">
      <alignment horizontal="center" vertical="top"/>
    </xf>
    <xf numFmtId="174" fontId="6" fillId="2" borderId="0" xfId="15" applyNumberFormat="1" applyFont="1" applyBorder="1" applyAlignment="1">
      <alignment horizontal="right" vertical="top"/>
    </xf>
    <xf numFmtId="174" fontId="6" fillId="2" borderId="7" xfId="15" applyNumberFormat="1" applyFont="1" applyBorder="1" applyAlignment="1">
      <alignment horizontal="right" vertical="top"/>
    </xf>
    <xf numFmtId="174" fontId="7" fillId="2" borderId="0" xfId="15" applyNumberFormat="1" applyFont="1" applyBorder="1" applyAlignment="1">
      <alignment horizontal="right" vertical="top"/>
    </xf>
    <xf numFmtId="174" fontId="7" fillId="2" borderId="7" xfId="15" applyNumberFormat="1" applyFont="1" applyBorder="1" applyAlignment="1">
      <alignment horizontal="right" vertical="top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CI%2018%20%20Fp%20DICIEMBRE%202010%20(2&#186;%20SEMESTRE%20CNM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 ING"/>
      <sheetName val="PORTADA ESP"/>
      <sheetName val="BALANCE-DEVENGO"/>
      <sheetName val="BALANCE"/>
      <sheetName val="CNMV ESP"/>
      <sheetName val="CNMV ING"/>
      <sheetName val="ESP"/>
      <sheetName val="ING"/>
      <sheetName val="Fecha de pago"/>
      <sheetName val="Devengos"/>
      <sheetName val="5701"/>
      <sheetName val="tipo interés UCI 18"/>
      <sheetName val="mis calculos"/>
      <sheetName val="AIAF (XML)"/>
      <sheetName val="AIAF UCI 18"/>
      <sheetName val="triggers"/>
      <sheetName val="Transfer"/>
      <sheetName val="datos morosidad"/>
    </sheetNames>
    <sheetDataSet>
      <sheetData sheetId="6">
        <row r="136">
          <cell r="F136" t="str">
            <v>NO</v>
          </cell>
        </row>
        <row r="140">
          <cell r="F140" t="str">
            <v>NO</v>
          </cell>
        </row>
        <row r="142">
          <cell r="F142" t="str">
            <v>9,74%  (NO)</v>
          </cell>
        </row>
        <row r="143">
          <cell r="F143">
            <v>23000000</v>
          </cell>
        </row>
        <row r="144">
          <cell r="F144">
            <v>23000000</v>
          </cell>
        </row>
        <row r="145">
          <cell r="F145">
            <v>37369956.115710005</v>
          </cell>
        </row>
        <row r="146">
          <cell r="F146">
            <v>37369956.115710005</v>
          </cell>
        </row>
        <row r="147">
          <cell r="F147">
            <v>11899999.999999998</v>
          </cell>
        </row>
        <row r="148">
          <cell r="F148" t="str">
            <v>9,74% (SÍ)</v>
          </cell>
        </row>
        <row r="150">
          <cell r="F150">
            <v>23000000</v>
          </cell>
        </row>
        <row r="152">
          <cell r="F152">
            <v>37369956.115710005</v>
          </cell>
        </row>
        <row r="153">
          <cell r="F153">
            <v>13600000</v>
          </cell>
        </row>
        <row r="155">
          <cell r="F155" t="str">
            <v>NO</v>
          </cell>
        </row>
        <row r="156">
          <cell r="F156" t="str">
            <v>NO</v>
          </cell>
        </row>
        <row r="157">
          <cell r="F157" t="str">
            <v>NO</v>
          </cell>
        </row>
        <row r="161">
          <cell r="A161" t="str">
            <v>SÍ SE HAN ALCANZADO ALGUNOS NIVELES DEL TRIGGER DEL FONDO DE RESERVA, POR TANTO EL</v>
          </cell>
        </row>
        <row r="162">
          <cell r="A162" t="str">
            <v>NIVEL REQUERIDO DEL FONDO DE RESERVA CONTINUARÁ EN EL NIVEL INICIAL.</v>
          </cell>
        </row>
        <row r="168">
          <cell r="F168">
            <v>0.028</v>
          </cell>
        </row>
        <row r="170">
          <cell r="F170">
            <v>0.0155</v>
          </cell>
        </row>
        <row r="172">
          <cell r="F172" t="str">
            <v>(9,74%)  SÍ</v>
          </cell>
        </row>
        <row r="173">
          <cell r="F173" t="str">
            <v>NO</v>
          </cell>
        </row>
        <row r="174">
          <cell r="F174" t="str">
            <v>SÍ</v>
          </cell>
        </row>
        <row r="175">
          <cell r="F175" t="str">
            <v>NO</v>
          </cell>
        </row>
        <row r="177">
          <cell r="A177" t="str">
            <v>NO SE HAN ALCANZADO LOS NIVELES DE LOS TRIGGER, POR TANTO LAS SERIES B y C NO SE AMORTIZARÁN</v>
          </cell>
        </row>
        <row r="183">
          <cell r="A183" t="str">
            <v>   SALDO ACUMULADO FALLIDOS FOLLETO &gt; 6,12% s/ SALDO INICIAL DC</v>
          </cell>
          <cell r="E183" t="str">
            <v>NO HAY DIFERIMIENTO</v>
          </cell>
        </row>
        <row r="184">
          <cell r="A184" t="str">
            <v>      SALDO ACUMULADO DE FALLIDOS SEGÚN FOLLETO</v>
          </cell>
          <cell r="F184">
            <v>32228554.859999992</v>
          </cell>
        </row>
        <row r="185">
          <cell r="A185" t="str">
            <v>      6,12% x SALDO INICIAL DE LA CARTERA (DC)</v>
          </cell>
          <cell r="F185">
            <v>104040021.945096</v>
          </cell>
        </row>
        <row r="187">
          <cell r="A187" t="str">
            <v>   SALDO ACUMULADO FALLIDOS FOLLETO &gt; 4,09% s/ SALDO INICIAL DC</v>
          </cell>
          <cell r="E187" t="str">
            <v>NO HAY DIFERIMIENTO</v>
          </cell>
        </row>
        <row r="188">
          <cell r="A188" t="str">
            <v>      SALDO ACUMULADO DE FALLIDOS SEGÚN FOLLETO</v>
          </cell>
          <cell r="F188">
            <v>32228554.859999992</v>
          </cell>
        </row>
        <row r="189">
          <cell r="A189" t="str">
            <v>      4,09% x SALDO INICIAL DE LA CARTERA (DC)</v>
          </cell>
          <cell r="F189">
            <v>69530014.665922</v>
          </cell>
        </row>
        <row r="191">
          <cell r="A191" t="str">
            <v>NO SE HAN ALCANZADO LOS NIVELES DE LOS TRIGGER, POR TANTO LAS SERIES B y C NO VERÁN </v>
          </cell>
        </row>
        <row r="192">
          <cell r="A192" t="str">
            <v>POSTERGADO EL PAGO DE INTERESES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showGridLines="0" tabSelected="1" view="pageBreakPreview" zoomScaleSheetLayoutView="100" workbookViewId="0" topLeftCell="A1">
      <selection activeCell="P11" sqref="P11:U11"/>
    </sheetView>
  </sheetViews>
  <sheetFormatPr defaultColWidth="11.421875" defaultRowHeight="12.75"/>
  <cols>
    <col min="1" max="1" width="3.421875" style="0" customWidth="1"/>
    <col min="2" max="2" width="24.8515625" style="0" customWidth="1"/>
    <col min="3" max="3" width="4.7109375" style="0" customWidth="1"/>
    <col min="4" max="4" width="4.00390625" style="0" customWidth="1"/>
    <col min="5" max="5" width="8.421875" style="0" customWidth="1"/>
    <col min="6" max="6" width="0.13671875" style="0" customWidth="1"/>
    <col min="7" max="7" width="0.2890625" style="0" customWidth="1"/>
    <col min="8" max="8" width="5.421875" style="0" customWidth="1"/>
    <col min="9" max="9" width="9.28125" style="0" customWidth="1"/>
    <col min="10" max="10" width="4.140625" style="0" customWidth="1"/>
    <col min="11" max="11" width="1.7109375" style="0" customWidth="1"/>
    <col min="12" max="12" width="3.421875" style="0" customWidth="1"/>
    <col min="13" max="13" width="6.7109375" style="0" customWidth="1"/>
    <col min="14" max="14" width="1.7109375" style="0" customWidth="1"/>
    <col min="15" max="15" width="5.8515625" style="0" customWidth="1"/>
    <col min="16" max="16" width="2.57421875" style="0" customWidth="1"/>
    <col min="17" max="17" width="5.00390625" style="0" customWidth="1"/>
    <col min="18" max="18" width="1.7109375" style="0" customWidth="1"/>
    <col min="19" max="19" width="3.57421875" style="0" customWidth="1"/>
    <col min="20" max="20" width="1.57421875" style="0" customWidth="1"/>
    <col min="21" max="21" width="6.7109375" style="0" customWidth="1"/>
    <col min="22" max="23" width="4.421875" style="0" customWidth="1"/>
    <col min="24" max="24" width="4.7109375" style="0" customWidth="1"/>
    <col min="25" max="25" width="13.421875" style="0" customWidth="1"/>
    <col min="26" max="26" width="6.421875" style="0" customWidth="1"/>
    <col min="27" max="27" width="0.2890625" style="0" customWidth="1"/>
    <col min="28" max="28" width="3.7109375" style="0" customWidth="1"/>
    <col min="29" max="16384" width="9.140625" style="0" customWidth="1"/>
  </cols>
  <sheetData>
    <row r="1" spans="1:28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0" customHeight="1" thickBot="1">
      <c r="A2" s="1"/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1"/>
    </row>
    <row r="3" spans="1:28" ht="19.5" customHeight="1">
      <c r="A3" s="1"/>
      <c r="B3" s="1"/>
      <c r="C3" s="1"/>
      <c r="D3" s="53" t="s">
        <v>37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1"/>
      <c r="X3" s="1"/>
      <c r="Y3" s="1"/>
      <c r="Z3" s="1"/>
      <c r="AA3" s="1"/>
      <c r="AB3" s="1"/>
    </row>
    <row r="4" spans="1:28" ht="19.5" customHeight="1">
      <c r="A4" s="1"/>
      <c r="B4" s="1"/>
      <c r="C4" s="1"/>
      <c r="D4" s="1"/>
      <c r="E4" s="1"/>
      <c r="F4" s="1"/>
      <c r="G4" s="54">
        <v>40543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1"/>
      <c r="U4" s="1"/>
      <c r="V4" s="1"/>
      <c r="W4" s="1"/>
      <c r="X4" s="1"/>
      <c r="Y4" s="1"/>
      <c r="Z4" s="1"/>
      <c r="AA4" s="1"/>
      <c r="AB4" s="1"/>
    </row>
    <row r="5" spans="1:28" ht="39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" customHeight="1" thickBot="1">
      <c r="A6" s="1"/>
      <c r="B6" s="49" t="s">
        <v>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  <c r="V6" s="1"/>
      <c r="W6" s="1"/>
      <c r="X6" s="1"/>
      <c r="Y6" s="1"/>
      <c r="Z6" s="1"/>
      <c r="AA6" s="1"/>
      <c r="AB6" s="1"/>
    </row>
    <row r="7" spans="1:28" ht="12" customHeight="1">
      <c r="A7" s="1"/>
      <c r="B7" s="6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"/>
      <c r="Q7" s="4"/>
      <c r="R7" s="4"/>
      <c r="S7" s="4"/>
      <c r="T7" s="4"/>
      <c r="U7" s="7"/>
      <c r="V7" s="1"/>
      <c r="W7" s="1"/>
      <c r="X7" s="1"/>
      <c r="Y7" s="1"/>
      <c r="Z7" s="1"/>
      <c r="AA7" s="1"/>
      <c r="AB7" s="1"/>
    </row>
    <row r="8" spans="1:28" ht="12" customHeight="1">
      <c r="A8" s="1"/>
      <c r="B8" s="8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7" t="str">
        <f>IF('[1]ESP'!F136="","",'[1]ESP'!F136)</f>
        <v>NO</v>
      </c>
      <c r="Q8" s="37"/>
      <c r="R8" s="37"/>
      <c r="S8" s="37"/>
      <c r="T8" s="37"/>
      <c r="U8" s="23"/>
      <c r="V8" s="1"/>
      <c r="W8" s="1"/>
      <c r="X8" s="1"/>
      <c r="Y8" s="1"/>
      <c r="Z8" s="1"/>
      <c r="AA8" s="1"/>
      <c r="AB8" s="1"/>
    </row>
    <row r="9" spans="1:28" ht="12" customHeight="1">
      <c r="A9" s="1"/>
      <c r="B9" s="8" t="s">
        <v>31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7">
        <f>IF('[1]ESP'!F137="","",'[1]ESP'!F137)</f>
      </c>
      <c r="Q9" s="37"/>
      <c r="R9" s="37"/>
      <c r="S9" s="37"/>
      <c r="T9" s="37"/>
      <c r="U9" s="23"/>
      <c r="V9" s="1"/>
      <c r="W9" s="1"/>
      <c r="X9" s="1"/>
      <c r="Y9" s="1"/>
      <c r="Z9" s="1"/>
      <c r="AA9" s="1"/>
      <c r="AB9" s="1"/>
    </row>
    <row r="10" spans="1:28" ht="12" customHeight="1">
      <c r="A10" s="1"/>
      <c r="B10" s="8" t="s">
        <v>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7">
        <f>IF('[1]ESP'!F138="","",'[1]ESP'!F138)</f>
      </c>
      <c r="Q10" s="37"/>
      <c r="R10" s="37"/>
      <c r="S10" s="37"/>
      <c r="T10" s="37"/>
      <c r="U10" s="23"/>
      <c r="V10" s="1"/>
      <c r="W10" s="1"/>
      <c r="X10" s="1"/>
      <c r="Y10" s="1"/>
      <c r="Z10" s="1"/>
      <c r="AA10" s="1"/>
      <c r="AB10" s="1"/>
    </row>
    <row r="11" spans="1:28" ht="12" customHeight="1">
      <c r="A11" s="1"/>
      <c r="B11" s="8" t="s">
        <v>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7" t="s">
        <v>38</v>
      </c>
      <c r="Q11" s="37"/>
      <c r="R11" s="37"/>
      <c r="S11" s="37"/>
      <c r="T11" s="37"/>
      <c r="U11" s="23"/>
      <c r="V11" s="1"/>
      <c r="W11" s="1"/>
      <c r="X11" s="1"/>
      <c r="Y11" s="1"/>
      <c r="Z11" s="1"/>
      <c r="AA11" s="1"/>
      <c r="AB11" s="1"/>
    </row>
    <row r="12" spans="1:28" ht="12" customHeight="1">
      <c r="A12" s="1"/>
      <c r="B12" s="8" t="s">
        <v>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7" t="str">
        <f>IF('[1]ESP'!F140="","",'[1]ESP'!F140)</f>
        <v>NO</v>
      </c>
      <c r="Q12" s="37"/>
      <c r="R12" s="37"/>
      <c r="S12" s="37"/>
      <c r="T12" s="37"/>
      <c r="U12" s="23"/>
      <c r="V12" s="1"/>
      <c r="W12" s="1"/>
      <c r="X12" s="1"/>
      <c r="Y12" s="1"/>
      <c r="Z12" s="1"/>
      <c r="AA12" s="1"/>
      <c r="AB12" s="1"/>
    </row>
    <row r="13" spans="1:28" ht="12" customHeight="1">
      <c r="A13" s="1"/>
      <c r="B13" s="9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7">
        <f>IF('[1]ESP'!F141="","",'[1]ESP'!F141)</f>
      </c>
      <c r="Q13" s="37"/>
      <c r="R13" s="37"/>
      <c r="S13" s="37"/>
      <c r="T13" s="37"/>
      <c r="U13" s="23"/>
      <c r="V13" s="1"/>
      <c r="W13" s="1"/>
      <c r="X13" s="1"/>
      <c r="Y13" s="1"/>
      <c r="Z13" s="1"/>
      <c r="AA13" s="1"/>
      <c r="AB13" s="1"/>
    </row>
    <row r="14" spans="1:28" ht="12" customHeight="1">
      <c r="A14" s="1"/>
      <c r="B14" s="8" t="s">
        <v>36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7" t="str">
        <f>IF('[1]ESP'!F142="","",'[1]ESP'!F142)</f>
        <v>9,74%  (NO)</v>
      </c>
      <c r="Q14" s="37"/>
      <c r="R14" s="37"/>
      <c r="S14" s="37"/>
      <c r="T14" s="37"/>
      <c r="U14" s="23"/>
      <c r="V14" s="1"/>
      <c r="W14" s="1"/>
      <c r="X14" s="1"/>
      <c r="Y14" s="1"/>
      <c r="Z14" s="1"/>
      <c r="AA14" s="1"/>
      <c r="AB14" s="1"/>
    </row>
    <row r="15" spans="1:28" ht="12" customHeight="1">
      <c r="A15" s="1"/>
      <c r="B15" s="8" t="s">
        <v>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55">
        <f>IF('[1]ESP'!F143="","",'[1]ESP'!F143)/1000</f>
        <v>23000</v>
      </c>
      <c r="Q15" s="55"/>
      <c r="R15" s="55"/>
      <c r="S15" s="55"/>
      <c r="T15" s="55"/>
      <c r="U15" s="56"/>
      <c r="V15" s="1"/>
      <c r="W15" s="1"/>
      <c r="X15" s="1"/>
      <c r="Y15" s="1"/>
      <c r="Z15" s="1"/>
      <c r="AA15" s="1"/>
      <c r="AB15" s="1"/>
    </row>
    <row r="16" spans="1:28" ht="12" customHeight="1">
      <c r="A16" s="1"/>
      <c r="B16" s="8" t="s">
        <v>10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0">
        <f>IF('[1]ESP'!F144="","",'[1]ESP'!F144)/1000</f>
        <v>23000</v>
      </c>
      <c r="Q16" s="40"/>
      <c r="R16" s="40"/>
      <c r="S16" s="40"/>
      <c r="T16" s="40"/>
      <c r="U16" s="41"/>
      <c r="V16" s="1"/>
      <c r="W16" s="1"/>
      <c r="X16" s="1"/>
      <c r="Y16" s="1"/>
      <c r="Z16" s="1"/>
      <c r="AA16" s="1"/>
      <c r="AB16" s="1"/>
    </row>
    <row r="17" spans="1:28" ht="12" customHeight="1">
      <c r="A17" s="1"/>
      <c r="B17" s="8" t="s">
        <v>11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0">
        <f>IF('[1]ESP'!F145="","",'[1]ESP'!F145)/1000</f>
        <v>37369.95611571</v>
      </c>
      <c r="Q17" s="40"/>
      <c r="R17" s="40"/>
      <c r="S17" s="40"/>
      <c r="T17" s="40"/>
      <c r="U17" s="41"/>
      <c r="V17" s="1"/>
      <c r="W17" s="1"/>
      <c r="X17" s="1"/>
      <c r="Y17" s="1"/>
      <c r="Z17" s="1"/>
      <c r="AA17" s="1"/>
      <c r="AB17" s="1"/>
    </row>
    <row r="18" spans="1:28" ht="12" customHeight="1">
      <c r="A18" s="1"/>
      <c r="B18" s="8" t="s">
        <v>12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0">
        <f>IF('[1]ESP'!F146="","",'[1]ESP'!F146)/1000</f>
        <v>37369.95611571</v>
      </c>
      <c r="Q18" s="40"/>
      <c r="R18" s="40"/>
      <c r="S18" s="40"/>
      <c r="T18" s="40"/>
      <c r="U18" s="41"/>
      <c r="V18" s="1"/>
      <c r="W18" s="1"/>
      <c r="X18" s="1"/>
      <c r="Y18" s="1"/>
      <c r="Z18" s="1"/>
      <c r="AA18" s="1"/>
      <c r="AB18" s="1"/>
    </row>
    <row r="19" spans="1:28" ht="12" customHeight="1">
      <c r="A19" s="1"/>
      <c r="B19" s="8" t="s">
        <v>13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40">
        <f>IF('[1]ESP'!F147="","",'[1]ESP'!F147)/1000</f>
        <v>11899.999999999998</v>
      </c>
      <c r="Q19" s="40"/>
      <c r="R19" s="40"/>
      <c r="S19" s="40"/>
      <c r="T19" s="40"/>
      <c r="U19" s="41"/>
      <c r="V19" s="1"/>
      <c r="W19" s="1"/>
      <c r="X19" s="1"/>
      <c r="Y19" s="1"/>
      <c r="Z19" s="1"/>
      <c r="AA19" s="1"/>
      <c r="AB19" s="1"/>
    </row>
    <row r="20" spans="1:28" ht="12" customHeight="1">
      <c r="A20" s="1"/>
      <c r="B20" s="8" t="s">
        <v>14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7" t="str">
        <f>IF('[1]ESP'!F148="","",'[1]ESP'!F148)</f>
        <v>9,74% (SÍ)</v>
      </c>
      <c r="Q20" s="37"/>
      <c r="R20" s="37"/>
      <c r="S20" s="37"/>
      <c r="T20" s="37"/>
      <c r="U20" s="23"/>
      <c r="V20" s="1"/>
      <c r="W20" s="1"/>
      <c r="X20" s="1"/>
      <c r="Y20" s="1"/>
      <c r="Z20" s="1"/>
      <c r="AA20" s="1"/>
      <c r="AB20" s="1"/>
    </row>
    <row r="21" spans="1:28" ht="12" customHeight="1">
      <c r="A21" s="1"/>
      <c r="B21" s="8" t="s">
        <v>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59">
        <f>MIN(P22:U23)</f>
        <v>23000</v>
      </c>
      <c r="Q21" s="59"/>
      <c r="R21" s="59"/>
      <c r="S21" s="59"/>
      <c r="T21" s="59"/>
      <c r="U21" s="60"/>
      <c r="V21" s="1"/>
      <c r="W21" s="1"/>
      <c r="X21" s="1"/>
      <c r="Y21" s="1"/>
      <c r="Z21" s="1"/>
      <c r="AA21" s="1"/>
      <c r="AB21" s="1"/>
    </row>
    <row r="22" spans="1:28" ht="12" customHeight="1">
      <c r="A22" s="1"/>
      <c r="B22" s="8" t="s">
        <v>10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57">
        <f>IF('[1]ESP'!F150="","",'[1]ESP'!F150)/1000</f>
        <v>23000</v>
      </c>
      <c r="Q22" s="57"/>
      <c r="R22" s="57"/>
      <c r="S22" s="57"/>
      <c r="T22" s="57"/>
      <c r="U22" s="58"/>
      <c r="V22" s="1"/>
      <c r="W22" s="1"/>
      <c r="X22" s="1"/>
      <c r="Y22" s="1"/>
      <c r="Z22" s="1"/>
      <c r="AA22" s="1"/>
      <c r="AB22" s="1"/>
    </row>
    <row r="23" spans="1:28" ht="12" customHeight="1">
      <c r="A23" s="1"/>
      <c r="B23" s="8" t="s">
        <v>11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0">
        <f>MAX(P24:U25)</f>
        <v>37369.95611571</v>
      </c>
      <c r="Q23" s="40"/>
      <c r="R23" s="40"/>
      <c r="S23" s="40"/>
      <c r="T23" s="40"/>
      <c r="U23" s="41"/>
      <c r="V23" s="1"/>
      <c r="W23" s="1"/>
      <c r="X23" s="1"/>
      <c r="Y23" s="1"/>
      <c r="Z23" s="1"/>
      <c r="AA23" s="1"/>
      <c r="AB23" s="1"/>
    </row>
    <row r="24" spans="1:28" ht="12" customHeight="1">
      <c r="A24" s="1"/>
      <c r="B24" s="8" t="s">
        <v>15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0">
        <f>IF('[1]ESP'!F152="","",'[1]ESP'!F152)/1000</f>
        <v>37369.95611571</v>
      </c>
      <c r="Q24" s="40"/>
      <c r="R24" s="40"/>
      <c r="S24" s="40"/>
      <c r="T24" s="40"/>
      <c r="U24" s="41"/>
      <c r="V24" s="1"/>
      <c r="W24" s="1"/>
      <c r="X24" s="1"/>
      <c r="Y24" s="1"/>
      <c r="Z24" s="1"/>
      <c r="AA24" s="1"/>
      <c r="AB24" s="1"/>
    </row>
    <row r="25" spans="1:28" ht="12" customHeight="1">
      <c r="A25" s="1"/>
      <c r="B25" s="8" t="s">
        <v>16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40">
        <f>IF('[1]ESP'!F153="","",'[1]ESP'!F153)/1000</f>
        <v>13600</v>
      </c>
      <c r="Q25" s="40"/>
      <c r="R25" s="40"/>
      <c r="S25" s="40"/>
      <c r="T25" s="40"/>
      <c r="U25" s="41"/>
      <c r="V25" s="1"/>
      <c r="W25" s="1"/>
      <c r="X25" s="1"/>
      <c r="Y25" s="1"/>
      <c r="Z25" s="1"/>
      <c r="AA25" s="1"/>
      <c r="AB25" s="1"/>
    </row>
    <row r="26" spans="1:28" ht="12" customHeight="1">
      <c r="A26" s="1"/>
      <c r="B26" s="9" t="s">
        <v>17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7">
        <f>IF('[1]ESP'!F154="","",'[1]ESP'!F154)</f>
      </c>
      <c r="Q26" s="37"/>
      <c r="R26" s="37"/>
      <c r="S26" s="37"/>
      <c r="T26" s="37"/>
      <c r="U26" s="23"/>
      <c r="V26" s="1"/>
      <c r="W26" s="1"/>
      <c r="X26" s="1"/>
      <c r="Y26" s="1"/>
      <c r="Z26" s="1"/>
      <c r="AA26" s="1"/>
      <c r="AB26" s="1"/>
    </row>
    <row r="27" spans="1:28" ht="12" customHeight="1">
      <c r="A27" s="1"/>
      <c r="B27" s="8" t="s">
        <v>18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7" t="str">
        <f>IF('[1]ESP'!F155="","",'[1]ESP'!F155)</f>
        <v>NO</v>
      </c>
      <c r="Q27" s="37"/>
      <c r="R27" s="37"/>
      <c r="S27" s="37"/>
      <c r="T27" s="37"/>
      <c r="U27" s="23"/>
      <c r="V27" s="1"/>
      <c r="W27" s="1"/>
      <c r="X27" s="1"/>
      <c r="Y27" s="1"/>
      <c r="Z27" s="1"/>
      <c r="AA27" s="1"/>
      <c r="AB27" s="1"/>
    </row>
    <row r="28" spans="1:28" ht="12" customHeight="1">
      <c r="A28" s="1"/>
      <c r="B28" s="8" t="s">
        <v>19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7" t="str">
        <f>IF('[1]ESP'!F156="","",'[1]ESP'!F156)</f>
        <v>NO</v>
      </c>
      <c r="Q28" s="37"/>
      <c r="R28" s="37"/>
      <c r="S28" s="37"/>
      <c r="T28" s="37"/>
      <c r="U28" s="23"/>
      <c r="V28" s="1"/>
      <c r="W28" s="1"/>
      <c r="X28" s="1"/>
      <c r="Y28" s="1"/>
      <c r="Z28" s="1"/>
      <c r="AA28" s="1"/>
      <c r="AB28" s="1"/>
    </row>
    <row r="29" spans="1:28" ht="12" customHeight="1">
      <c r="A29" s="1"/>
      <c r="B29" s="8" t="s">
        <v>21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7" t="str">
        <f>IF('[1]ESP'!F157="","",'[1]ESP'!F157)</f>
        <v>NO</v>
      </c>
      <c r="Q29" s="37"/>
      <c r="R29" s="37"/>
      <c r="S29" s="37"/>
      <c r="T29" s="37"/>
      <c r="U29" s="23"/>
      <c r="V29" s="1"/>
      <c r="W29" s="1"/>
      <c r="X29" s="1"/>
      <c r="Y29" s="1"/>
      <c r="Z29" s="1"/>
      <c r="AA29" s="1"/>
      <c r="AB29" s="1"/>
    </row>
    <row r="30" spans="1:28" ht="6" customHeight="1" thickBot="1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7"/>
      <c r="Q30" s="17"/>
      <c r="R30" s="17"/>
      <c r="S30" s="17"/>
      <c r="T30" s="17"/>
      <c r="U30" s="18"/>
      <c r="V30" s="1"/>
      <c r="W30" s="1"/>
      <c r="X30" s="1"/>
      <c r="Y30" s="1"/>
      <c r="Z30" s="1"/>
      <c r="AA30" s="1"/>
      <c r="AB30" s="1"/>
    </row>
    <row r="31" spans="1:28" ht="12" customHeight="1">
      <c r="A31" s="1"/>
      <c r="B31" s="5" t="s">
        <v>20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1"/>
      <c r="W31" s="1"/>
      <c r="X31" s="1"/>
      <c r="Y31" s="1"/>
      <c r="Z31" s="1"/>
      <c r="AA31" s="1"/>
      <c r="AB31" s="1"/>
    </row>
    <row r="32" spans="1:28" ht="12" customHeight="1">
      <c r="A32" s="1"/>
      <c r="B32" s="13" t="str">
        <f>'[1]ESP'!A161</f>
        <v>SÍ SE HAN ALCANZADO ALGUNOS NIVELES DEL TRIGGER DEL FONDO DE RESERVA, POR TANTO EL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1"/>
      <c r="W32" s="1"/>
      <c r="X32" s="1"/>
      <c r="Y32" s="1"/>
      <c r="Z32" s="1"/>
      <c r="AA32" s="1"/>
      <c r="AB32" s="1"/>
    </row>
    <row r="33" spans="1:28" ht="12" customHeight="1">
      <c r="A33" s="1"/>
      <c r="B33" s="13" t="str">
        <f>'[1]ESP'!A162</f>
        <v>NIVEL REQUERIDO DEL FONDO DE RESERVA CONTINUARÁ EN EL NIVEL INICIAL.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1"/>
      <c r="W33" s="1"/>
      <c r="X33" s="1"/>
      <c r="Y33" s="1"/>
      <c r="Z33" s="1"/>
      <c r="AA33" s="1"/>
      <c r="AB33" s="1"/>
    </row>
    <row r="34" spans="1:28" ht="12" customHeight="1" thickBot="1">
      <c r="A34" s="1"/>
      <c r="B34" s="1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"/>
      <c r="W34" s="1"/>
      <c r="X34" s="1"/>
      <c r="Y34" s="1"/>
      <c r="Z34" s="1"/>
      <c r="AA34" s="1"/>
      <c r="AB34" s="1"/>
    </row>
    <row r="35" spans="1:28" ht="12" customHeight="1" thickBot="1">
      <c r="A35" s="1"/>
      <c r="B35" s="49" t="s">
        <v>2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1"/>
      <c r="V35" s="1"/>
      <c r="W35" s="1"/>
      <c r="X35" s="1"/>
      <c r="Y35" s="1"/>
      <c r="Z35" s="1"/>
      <c r="AA35" s="1"/>
      <c r="AB35" s="1"/>
    </row>
    <row r="36" spans="1:28" ht="12" customHeight="1">
      <c r="A36" s="1"/>
      <c r="B36" s="14" t="s">
        <v>35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28">
        <f>IF('[1]ESP'!F166="","",'[1]ESP'!F166)</f>
      </c>
      <c r="Q36" s="28"/>
      <c r="R36" s="28"/>
      <c r="S36" s="28"/>
      <c r="T36" s="28"/>
      <c r="U36" s="29"/>
      <c r="V36" s="1"/>
      <c r="W36" s="1"/>
      <c r="X36" s="1"/>
      <c r="Y36" s="1"/>
      <c r="Z36" s="1"/>
      <c r="AA36" s="1"/>
      <c r="AB36" s="1"/>
    </row>
    <row r="37" spans="1:28" ht="12" customHeight="1">
      <c r="A37" s="1"/>
      <c r="B37" s="15" t="s">
        <v>22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28">
        <f>IF('[1]ESP'!F167="","",'[1]ESP'!F167)</f>
      </c>
      <c r="Q37" s="28"/>
      <c r="R37" s="28"/>
      <c r="S37" s="28"/>
      <c r="T37" s="28"/>
      <c r="U37" s="29"/>
      <c r="V37" s="1"/>
      <c r="W37" s="1"/>
      <c r="X37" s="1"/>
      <c r="Y37" s="1"/>
      <c r="Z37" s="1"/>
      <c r="AA37" s="1"/>
      <c r="AB37" s="1"/>
    </row>
    <row r="38" spans="1:28" ht="12" customHeight="1">
      <c r="A38" s="1"/>
      <c r="B38" s="15" t="s">
        <v>23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8">
        <f>IF('[1]ESP'!F168="","",'[1]ESP'!F168)</f>
        <v>0.028</v>
      </c>
      <c r="Q38" s="38"/>
      <c r="R38" s="38"/>
      <c r="S38" s="38"/>
      <c r="T38" s="38"/>
      <c r="U38" s="39"/>
      <c r="V38" s="1"/>
      <c r="W38" s="1"/>
      <c r="X38" s="1"/>
      <c r="Y38" s="1"/>
      <c r="Z38" s="1"/>
      <c r="AA38" s="1"/>
      <c r="AB38" s="1"/>
    </row>
    <row r="39" spans="1:28" ht="12" customHeight="1">
      <c r="A39" s="1"/>
      <c r="B39" s="15" t="s">
        <v>24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8">
        <f>IF('[1]ESP'!F169="","",'[1]ESP'!F169)</f>
      </c>
      <c r="Q39" s="38"/>
      <c r="R39" s="38"/>
      <c r="S39" s="38"/>
      <c r="T39" s="38"/>
      <c r="U39" s="39"/>
      <c r="V39" s="1"/>
      <c r="W39" s="1"/>
      <c r="X39" s="1"/>
      <c r="Y39" s="1"/>
      <c r="Z39" s="1"/>
      <c r="AA39" s="1"/>
      <c r="AB39" s="1"/>
    </row>
    <row r="40" spans="1:28" ht="12" customHeight="1">
      <c r="A40" s="1"/>
      <c r="B40" s="15" t="s">
        <v>25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8">
        <f>IF('[1]ESP'!F170="","",'[1]ESP'!F170)</f>
        <v>0.0155</v>
      </c>
      <c r="Q40" s="38"/>
      <c r="R40" s="38"/>
      <c r="S40" s="38"/>
      <c r="T40" s="38"/>
      <c r="U40" s="39"/>
      <c r="V40" s="1"/>
      <c r="W40" s="1"/>
      <c r="X40" s="1"/>
      <c r="Y40" s="1"/>
      <c r="Z40" s="1"/>
      <c r="AA40" s="1"/>
      <c r="AB40" s="1"/>
    </row>
    <row r="41" spans="1:28" ht="12" customHeight="1">
      <c r="A41" s="1"/>
      <c r="B41" s="14" t="s">
        <v>26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28">
        <f>IF('[1]ESP'!F171="","",'[1]ESP'!F171)</f>
      </c>
      <c r="Q41" s="28"/>
      <c r="R41" s="28"/>
      <c r="S41" s="28"/>
      <c r="T41" s="28"/>
      <c r="U41" s="29"/>
      <c r="V41" s="1"/>
      <c r="W41" s="1"/>
      <c r="X41" s="1"/>
      <c r="Y41" s="1"/>
      <c r="Z41" s="1"/>
      <c r="AA41" s="1"/>
      <c r="AB41" s="1"/>
    </row>
    <row r="42" spans="1:28" ht="12" customHeight="1">
      <c r="A42" s="1"/>
      <c r="B42" s="15" t="s">
        <v>27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8" t="str">
        <f>IF('[1]ESP'!F172="","",'[1]ESP'!F172)</f>
        <v>(9,74%)  SÍ</v>
      </c>
      <c r="Q42" s="28"/>
      <c r="R42" s="28"/>
      <c r="S42" s="28"/>
      <c r="T42" s="28"/>
      <c r="U42" s="29"/>
      <c r="V42" s="1"/>
      <c r="W42" s="1"/>
      <c r="X42" s="1"/>
      <c r="Y42" s="1"/>
      <c r="Z42" s="1"/>
      <c r="AA42" s="1"/>
      <c r="AB42" s="1"/>
    </row>
    <row r="43" spans="1:28" ht="12" customHeight="1">
      <c r="A43" s="1"/>
      <c r="B43" s="15" t="s">
        <v>28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28" t="str">
        <f>IF('[1]ESP'!F173="","",'[1]ESP'!F173)</f>
        <v>NO</v>
      </c>
      <c r="Q43" s="28"/>
      <c r="R43" s="28"/>
      <c r="S43" s="28"/>
      <c r="T43" s="28"/>
      <c r="U43" s="29"/>
      <c r="V43" s="1"/>
      <c r="W43" s="1"/>
      <c r="X43" s="1"/>
      <c r="Y43" s="1"/>
      <c r="Z43" s="1"/>
      <c r="AA43" s="1"/>
      <c r="AB43" s="1"/>
    </row>
    <row r="44" spans="1:28" ht="12" customHeight="1">
      <c r="A44" s="1"/>
      <c r="B44" s="15" t="s">
        <v>29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28" t="str">
        <f>IF('[1]ESP'!F174="","",'[1]ESP'!F174)</f>
        <v>SÍ</v>
      </c>
      <c r="Q44" s="28"/>
      <c r="R44" s="28"/>
      <c r="S44" s="28"/>
      <c r="T44" s="28"/>
      <c r="U44" s="29"/>
      <c r="V44" s="1"/>
      <c r="W44" s="1"/>
      <c r="X44" s="1"/>
      <c r="Y44" s="1"/>
      <c r="Z44" s="1"/>
      <c r="AA44" s="1"/>
      <c r="AB44" s="1"/>
    </row>
    <row r="45" spans="1:28" ht="12" customHeight="1">
      <c r="A45" s="1"/>
      <c r="B45" s="15" t="s">
        <v>30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28" t="str">
        <f>IF('[1]ESP'!F175="","",'[1]ESP'!F175)</f>
        <v>NO</v>
      </c>
      <c r="Q45" s="28"/>
      <c r="R45" s="28"/>
      <c r="S45" s="28"/>
      <c r="T45" s="28"/>
      <c r="U45" s="29"/>
      <c r="V45" s="1"/>
      <c r="W45" s="1"/>
      <c r="X45" s="1"/>
      <c r="Y45" s="1"/>
      <c r="Z45" s="1"/>
      <c r="AA45" s="1"/>
      <c r="AB45" s="1"/>
    </row>
    <row r="46" spans="1:28" ht="4.5" customHeight="1" thickBot="1">
      <c r="A46" s="1"/>
      <c r="B46" s="16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2"/>
      <c r="V46" s="1"/>
      <c r="W46" s="1"/>
      <c r="X46" s="1"/>
      <c r="Y46" s="1"/>
      <c r="Z46" s="1"/>
      <c r="AA46" s="1"/>
      <c r="AB46" s="1"/>
    </row>
    <row r="47" spans="1:28" ht="12" customHeight="1">
      <c r="A47" s="1"/>
      <c r="B47" s="13" t="str">
        <f>'[1]ESP'!A177</f>
        <v>NO SE HAN ALCANZADO LOS NIVELES DE LOS TRIGGER, POR TANTO LAS SERIES B y C NO SE AMORTIZARÁN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"/>
      <c r="W47" s="1"/>
      <c r="X47" s="1"/>
      <c r="Y47" s="1"/>
      <c r="Z47" s="1"/>
      <c r="AA47" s="1"/>
      <c r="AB47" s="1"/>
    </row>
    <row r="48" spans="1:28" ht="12" customHeight="1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" customHeight="1" thickBot="1">
      <c r="A49" s="1"/>
      <c r="B49" s="30" t="s">
        <v>32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2"/>
      <c r="V49" s="1"/>
      <c r="W49" s="1"/>
      <c r="X49" s="1"/>
      <c r="Y49" s="1"/>
      <c r="Z49" s="1"/>
      <c r="AA49" s="1"/>
      <c r="AB49" s="1"/>
    </row>
    <row r="50" spans="1:28" ht="6.75" customHeight="1">
      <c r="A50" s="1"/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21"/>
      <c r="V50" s="1"/>
      <c r="W50" s="1"/>
      <c r="X50" s="1"/>
      <c r="Y50" s="1"/>
      <c r="Z50" s="1"/>
      <c r="AA50" s="1"/>
      <c r="AB50" s="1"/>
    </row>
    <row r="51" spans="1:28" ht="12" customHeight="1">
      <c r="A51" s="1"/>
      <c r="B51" s="44" t="s">
        <v>33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6"/>
      <c r="V51" s="1"/>
      <c r="W51" s="1"/>
      <c r="X51" s="1"/>
      <c r="Y51" s="1"/>
      <c r="Z51" s="1"/>
      <c r="AA51" s="1"/>
      <c r="AB51" s="1"/>
    </row>
    <row r="52" spans="1:28" ht="12" customHeight="1">
      <c r="A52" s="1"/>
      <c r="B52" s="26" t="str">
        <f>+'[1]ESP'!$A$183</f>
        <v>   SALDO ACUMULADO FALLIDOS FOLLETO &gt; 6,12% s/ SALDO INICIAL DC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19"/>
      <c r="O52" s="33" t="str">
        <f>'[1]ESP'!E183</f>
        <v>NO HAY DIFERIMIENTO</v>
      </c>
      <c r="P52" s="33"/>
      <c r="Q52" s="33"/>
      <c r="R52" s="33"/>
      <c r="S52" s="33"/>
      <c r="T52" s="33"/>
      <c r="U52" s="34"/>
      <c r="V52" s="1"/>
      <c r="W52" s="1"/>
      <c r="X52" s="1"/>
      <c r="Y52" s="1"/>
      <c r="Z52" s="1"/>
      <c r="AA52" s="1"/>
      <c r="AB52" s="1"/>
    </row>
    <row r="53" spans="1:28" ht="12" customHeight="1">
      <c r="A53" s="1"/>
      <c r="B53" s="26" t="str">
        <f>+'[1]ESP'!$A$184</f>
        <v>      SALDO ACUMULADO DE FALLIDOS SEGÚN FOLLETO</v>
      </c>
      <c r="C53" s="27"/>
      <c r="D53" s="27"/>
      <c r="E53" s="27"/>
      <c r="F53" s="27"/>
      <c r="G53" s="27"/>
      <c r="H53" s="27"/>
      <c r="I53" s="27"/>
      <c r="J53" s="19"/>
      <c r="K53" s="19"/>
      <c r="L53" s="19"/>
      <c r="M53" s="19"/>
      <c r="N53" s="19"/>
      <c r="O53" s="35">
        <f>'[1]ESP'!F184/1000</f>
        <v>32228.554859999993</v>
      </c>
      <c r="P53" s="35"/>
      <c r="Q53" s="35"/>
      <c r="R53" s="35"/>
      <c r="S53" s="35"/>
      <c r="T53" s="35"/>
      <c r="U53" s="36"/>
      <c r="V53" s="1"/>
      <c r="W53" s="1"/>
      <c r="X53" s="1"/>
      <c r="Y53" s="1"/>
      <c r="Z53" s="1"/>
      <c r="AA53" s="1"/>
      <c r="AB53" s="1"/>
    </row>
    <row r="54" spans="1:28" ht="12" customHeight="1">
      <c r="A54" s="1"/>
      <c r="B54" s="26" t="str">
        <f>+'[1]ESP'!$A$185</f>
        <v>      6,12% x SALDO INICIAL DE LA CARTERA (DC)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35">
        <f>'[1]ESP'!F185/1000</f>
        <v>104040.021945096</v>
      </c>
      <c r="P54" s="35"/>
      <c r="Q54" s="35"/>
      <c r="R54" s="35"/>
      <c r="S54" s="35"/>
      <c r="T54" s="35"/>
      <c r="U54" s="36"/>
      <c r="V54" s="1"/>
      <c r="W54" s="1"/>
      <c r="X54" s="1"/>
      <c r="Y54" s="1"/>
      <c r="Z54" s="1"/>
      <c r="AA54" s="1"/>
      <c r="AB54" s="1"/>
    </row>
    <row r="55" spans="1:28" ht="12" customHeight="1">
      <c r="A55" s="1"/>
      <c r="B55" s="44" t="s">
        <v>34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6"/>
      <c r="V55" s="1"/>
      <c r="W55" s="1"/>
      <c r="X55" s="1"/>
      <c r="Y55" s="1"/>
      <c r="Z55" s="1"/>
      <c r="AA55" s="1"/>
      <c r="AB55" s="1"/>
    </row>
    <row r="56" spans="1:28" ht="12" customHeight="1">
      <c r="A56" s="1"/>
      <c r="B56" s="26" t="str">
        <f>+'[1]ESP'!$A$187</f>
        <v>   SALDO ACUMULADO FALLIDOS FOLLETO &gt; 4,09% s/ SALDO INICIAL DC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19"/>
      <c r="O56" s="33" t="str">
        <f>'[1]ESP'!E187</f>
        <v>NO HAY DIFERIMIENTO</v>
      </c>
      <c r="P56" s="33"/>
      <c r="Q56" s="33"/>
      <c r="R56" s="33"/>
      <c r="S56" s="33"/>
      <c r="T56" s="33"/>
      <c r="U56" s="34"/>
      <c r="V56" s="1"/>
      <c r="W56" s="1"/>
      <c r="X56" s="1"/>
      <c r="Y56" s="1"/>
      <c r="Z56" s="1"/>
      <c r="AA56" s="1"/>
      <c r="AB56" s="1"/>
    </row>
    <row r="57" spans="1:28" ht="12" customHeight="1">
      <c r="A57" s="1"/>
      <c r="B57" s="26" t="str">
        <f>+'[1]ESP'!$A$188</f>
        <v>      SALDO ACUMULADO DE FALLIDOS SEGÚN FOLLETO</v>
      </c>
      <c r="C57" s="27"/>
      <c r="D57" s="27"/>
      <c r="E57" s="27"/>
      <c r="F57" s="27"/>
      <c r="G57" s="27"/>
      <c r="H57" s="27"/>
      <c r="I57" s="27"/>
      <c r="J57" s="19"/>
      <c r="K57" s="19"/>
      <c r="L57" s="19"/>
      <c r="M57" s="19"/>
      <c r="N57" s="19"/>
      <c r="O57" s="35">
        <f>'[1]ESP'!F188/1000</f>
        <v>32228.554859999993</v>
      </c>
      <c r="P57" s="35"/>
      <c r="Q57" s="35"/>
      <c r="R57" s="35"/>
      <c r="S57" s="35"/>
      <c r="T57" s="35"/>
      <c r="U57" s="36"/>
      <c r="V57" s="1"/>
      <c r="W57" s="1"/>
      <c r="X57" s="1"/>
      <c r="Y57" s="1"/>
      <c r="Z57" s="1"/>
      <c r="AA57" s="1"/>
      <c r="AB57" s="1"/>
    </row>
    <row r="58" spans="1:28" ht="12" customHeight="1" thickBot="1">
      <c r="A58" s="1"/>
      <c r="B58" s="47" t="str">
        <f>+'[1]ESP'!$A$189</f>
        <v>      4,09% x SALDO INICIAL DE LA CARTERA (DC)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22"/>
      <c r="O58" s="42">
        <f>'[1]ESP'!F189/1000</f>
        <v>69530.014665922</v>
      </c>
      <c r="P58" s="42"/>
      <c r="Q58" s="42"/>
      <c r="R58" s="42"/>
      <c r="S58" s="42"/>
      <c r="T58" s="42"/>
      <c r="U58" s="43"/>
      <c r="V58" s="1"/>
      <c r="W58" s="1"/>
      <c r="X58" s="1"/>
      <c r="Y58" s="1"/>
      <c r="Z58" s="1"/>
      <c r="AA58" s="1"/>
      <c r="AB58" s="1"/>
    </row>
    <row r="59" spans="1:28" ht="12" customHeight="1">
      <c r="A59" s="1"/>
      <c r="B59" s="24" t="str">
        <f>'[1]ESP'!$A$191</f>
        <v>NO SE HAN ALCANZADO LOS NIVELES DE LOS TRIGGER, POR TANTO LAS SERIES B y C NO VERÁN 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1"/>
      <c r="W59" s="1"/>
      <c r="X59" s="1"/>
      <c r="Y59" s="1"/>
      <c r="Z59" s="1"/>
      <c r="AA59" s="1"/>
      <c r="AB59" s="1"/>
    </row>
    <row r="60" spans="1:28" ht="12" customHeight="1">
      <c r="A60" s="1"/>
      <c r="B60" s="25" t="str">
        <f>'[1]ESP'!A192</f>
        <v>POSTERGADO EL PAGO DE INTERESES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1"/>
      <c r="W60" s="1"/>
      <c r="X60" s="1"/>
      <c r="Y60" s="1"/>
      <c r="Z60" s="1"/>
      <c r="AA60" s="1"/>
      <c r="AB60" s="1"/>
    </row>
    <row r="61" spans="1:28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</sheetData>
  <mergeCells count="54">
    <mergeCell ref="B35:U35"/>
    <mergeCell ref="P36:U36"/>
    <mergeCell ref="P37:U37"/>
    <mergeCell ref="P38:U38"/>
    <mergeCell ref="P25:U25"/>
    <mergeCell ref="P26:U26"/>
    <mergeCell ref="P28:U28"/>
    <mergeCell ref="P29:U29"/>
    <mergeCell ref="P27:U27"/>
    <mergeCell ref="P19:U19"/>
    <mergeCell ref="P20:U20"/>
    <mergeCell ref="P23:U23"/>
    <mergeCell ref="P24:U24"/>
    <mergeCell ref="P22:U22"/>
    <mergeCell ref="P21:U21"/>
    <mergeCell ref="P16:U16"/>
    <mergeCell ref="P18:U18"/>
    <mergeCell ref="B6:U6"/>
    <mergeCell ref="B2:AA2"/>
    <mergeCell ref="D3:V3"/>
    <mergeCell ref="G4:S4"/>
    <mergeCell ref="P12:U12"/>
    <mergeCell ref="P13:U13"/>
    <mergeCell ref="P15:U15"/>
    <mergeCell ref="P14:U14"/>
    <mergeCell ref="O57:U57"/>
    <mergeCell ref="O58:U58"/>
    <mergeCell ref="B51:U51"/>
    <mergeCell ref="B55:U55"/>
    <mergeCell ref="B52:M52"/>
    <mergeCell ref="B53:I53"/>
    <mergeCell ref="B57:I57"/>
    <mergeCell ref="B58:M58"/>
    <mergeCell ref="B54:N54"/>
    <mergeCell ref="P8:U8"/>
    <mergeCell ref="P9:U9"/>
    <mergeCell ref="P45:U45"/>
    <mergeCell ref="P39:U39"/>
    <mergeCell ref="P40:U40"/>
    <mergeCell ref="P41:U41"/>
    <mergeCell ref="P42:U42"/>
    <mergeCell ref="P17:U17"/>
    <mergeCell ref="P10:U10"/>
    <mergeCell ref="P11:U11"/>
    <mergeCell ref="B59:U59"/>
    <mergeCell ref="B60:U60"/>
    <mergeCell ref="B56:M56"/>
    <mergeCell ref="P43:U43"/>
    <mergeCell ref="P44:U44"/>
    <mergeCell ref="B49:U49"/>
    <mergeCell ref="O52:U52"/>
    <mergeCell ref="O53:U53"/>
    <mergeCell ref="O54:U54"/>
    <mergeCell ref="O56:U56"/>
  </mergeCells>
  <printOptions/>
  <pageMargins left="0.75" right="0.75" top="0.25" bottom="0.46" header="0" footer="0"/>
  <pageSetup horizontalDpi="600" verticalDpi="600" orientation="landscape" paperSize="9" scale="70" r:id="rId1"/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sfjsl1</dc:creator>
  <cp:keywords/>
  <dc:description/>
  <cp:lastModifiedBy>Juan Manuel García Abarquero</cp:lastModifiedBy>
  <cp:lastPrinted>2010-09-22T06:46:54Z</cp:lastPrinted>
  <dcterms:created xsi:type="dcterms:W3CDTF">2009-08-28T06:28:15Z</dcterms:created>
  <dcterms:modified xsi:type="dcterms:W3CDTF">2011-01-18T09:37:15Z</dcterms:modified>
  <cp:category/>
  <cp:version/>
  <cp:contentType/>
  <cp:contentStatus/>
</cp:coreProperties>
</file>